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80" yWindow="945" windowWidth="27315" windowHeight="1147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4" i="1"/>
  <c r="H5"/>
  <c r="H6"/>
  <c r="H7"/>
  <c r="H8"/>
  <c r="H9"/>
  <c r="H10"/>
  <c r="H11"/>
  <c r="H12"/>
  <c r="H13"/>
  <c r="H14"/>
  <c r="H15"/>
  <c r="H16"/>
  <c r="H17"/>
  <c r="H18"/>
  <c r="H19"/>
  <c r="H20"/>
  <c r="E4"/>
  <c r="E5"/>
  <c r="E6"/>
  <c r="E7"/>
  <c r="E8"/>
  <c r="E9"/>
  <c r="E10"/>
  <c r="E11"/>
  <c r="E12"/>
  <c r="E13"/>
  <c r="E14"/>
  <c r="E15"/>
  <c r="E16"/>
  <c r="E17"/>
  <c r="E18"/>
  <c r="E19"/>
  <c r="E20"/>
  <c r="F21"/>
  <c r="D20"/>
  <c r="D18"/>
  <c r="D17"/>
  <c r="D15"/>
  <c r="D13"/>
  <c r="D12"/>
  <c r="D9"/>
  <c r="D8"/>
  <c r="D11"/>
  <c r="G20"/>
  <c r="G19"/>
  <c r="G18"/>
  <c r="G17"/>
  <c r="D16"/>
  <c r="G16"/>
  <c r="G15"/>
  <c r="D14"/>
  <c r="G14"/>
  <c r="G13"/>
  <c r="G12"/>
  <c r="G9"/>
  <c r="G8"/>
  <c r="G11"/>
  <c r="G10"/>
  <c r="G7"/>
  <c r="G6"/>
  <c r="G5"/>
  <c r="G4"/>
  <c r="G3"/>
  <c r="G21" s="1"/>
  <c r="E3"/>
  <c r="C3"/>
  <c r="D21" l="1"/>
  <c r="H3"/>
  <c r="H21" l="1"/>
  <c r="E21"/>
</calcChain>
</file>

<file path=xl/sharedStrings.xml><?xml version="1.0" encoding="utf-8"?>
<sst xmlns="http://schemas.openxmlformats.org/spreadsheetml/2006/main" count="49" uniqueCount="49">
  <si>
    <t>序号</t>
  </si>
  <si>
    <t xml:space="preserve"> 名称</t>
  </si>
  <si>
    <t>建筑面积（平方米）</t>
  </si>
  <si>
    <t>箱变用电量（度）</t>
  </si>
  <si>
    <t>电费（元）</t>
  </si>
  <si>
    <t>4月水量（吨）</t>
  </si>
  <si>
    <t>水费（元）</t>
  </si>
  <si>
    <t>小计（元）</t>
  </si>
  <si>
    <t>备注</t>
  </si>
  <si>
    <t>学生宿舍南区</t>
  </si>
  <si>
    <t>1-1#、1-12栋学生宿舍、一楼西侧有门面、水电组用房，宿舍周边环道路灯、热泵机组。一楼东侧为易班、团委、学工用房。</t>
  </si>
  <si>
    <t>春华苑（学生食堂）</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</si>
  <si>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</si>
  <si>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</si>
  <si>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</si>
  <si>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</si>
  <si>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</si>
  <si>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</si>
  <si>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学生宿舍、15栋1楼大部分为后勤用房。全校学生宿舍电费140244.47元，热水电费38484.05元。</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</si>
  <si>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</si>
  <si>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</si>
  <si>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</si>
  <si>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</si>
  <si>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药学院</t>
  </si>
  <si>
    <t>有1个国家药物临床试验机构、1个国家中医药三级科研实验室、1个省级工程研究中心、2个广西高校重点实验室以及朱依谆八桂学者新药研究开发实验室等研发平台。</t>
  </si>
  <si>
    <t>图书馆（含信息中心）</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</si>
  <si>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</si>
  <si>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</si>
  <si>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</si>
  <si>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</si>
  <si>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</si>
  <si>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</si>
  <si>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</si>
  <si>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</si>
  <si>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</si>
  <si>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</si>
  <si>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明德楼</t>
  </si>
  <si>
    <t>155个行政办公室（学校行政机关、保卫等）。</t>
  </si>
  <si>
    <t>临床楼</t>
  </si>
  <si>
    <t>临床学院、全科医学院、护理学院设有学院办公室、教学与科研管理科、学生工作办公室、教研室及护理学实验教学中心。</t>
  </si>
  <si>
    <t>国教院</t>
  </si>
  <si>
    <t>国教院办公及留学生宿舍。统计年度作为医学隔离观察区。</t>
  </si>
  <si>
    <t>人文楼（含马院）</t>
  </si>
  <si>
    <t>15664.66（含生技楼）</t>
  </si>
  <si>
    <t>人文管理学院、马克思主义学院。</t>
  </si>
  <si>
    <t>合计</t>
  </si>
  <si>
    <t>临桂校区各楼栋四月水电能耗公示表</t>
    <phoneticPr fontId="1" type="noConversion"/>
  </si>
  <si>
    <t>食堂水电费用由运营公司承担。数据来源于学生食堂三层楼的电表读数。电费101410.10，水费13722.5</t>
    <phoneticPr fontId="3" type="noConversion"/>
  </si>
  <si>
    <t>后勤生活保障及人文学院、体育部排球场、北门网球场、置业公司、北门门卫室。其中食堂用电38498度，水1151吨，回收24339.15元。其他部门用电53717度，水5吨。</t>
    <phoneticPr fontId="3"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</si>
</sst>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7">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scheme val="minor"/>
    </font>
    <font>
      <sz val="12"/>
      <color theme="1"/>
      <name val="仿宋_GB2312"/>
      <family val="3"/>
      <charset val="134"/>
    </font>
    <font>
      <sz val="12"/>
      <name val="仿宋_GB2312"/>
      <family val="3"/>
      <charset val="134"/>
    </font>
    <font>
      <sz val="12"/>
      <color rgb="FFFF0000"/>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5">
    <xf numFmtId="0" fontId="0" fillId="0" borderId="0" xfId="0">
      <alignment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177" fontId="5" fillId="2" borderId="1" xfId="1" applyNumberFormat="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178" fontId="5" fillId="2"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4" fillId="0" borderId="0" xfId="0" applyFont="1">
      <alignment vertical="center"/>
    </xf>
    <xf numFmtId="0" fontId="6" fillId="0" borderId="0" xfId="0" applyFont="1">
      <alignment vertical="center"/>
    </xf>
    <xf numFmtId="177" fontId="4" fillId="0" borderId="0" xfId="0" applyNumberFormat="1" applyFont="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1"/>
  <sheetViews>
    <sheetView tabSelected="1" topLeftCell="A3" zoomScale="115" zoomScaleNormal="115" workbookViewId="0">
      <selection activeCell="H3" sqref="A1:I21"/>
    </sheetView>
  </sheetViews>
  <sheetFormatPr defaultRowHeight="13.5"/>
  <cols>
    <col min="1" max="1" width="5.5" bestFit="1" customWidth="1"/>
    <col min="2" max="2" width="9.5" bestFit="1" customWidth="1"/>
    <col min="3" max="3" width="10.5" bestFit="1" customWidth="1"/>
    <col min="4" max="4" width="13.125" customWidth="1"/>
    <col min="5" max="5" width="11.625" bestFit="1" customWidth="1"/>
    <col min="6" max="6" width="9.625" customWidth="1"/>
    <col min="7" max="8" width="11.625" bestFit="1" customWidth="1"/>
    <col min="9" max="9" width="27.25" bestFit="1" customWidth="1"/>
    <col min="10" max="10" width="10.5" bestFit="1" customWidth="1"/>
  </cols>
  <sheetData>
    <row r="1" spans="1:10" ht="14.25">
      <c r="A1" s="12" t="s">
        <v>46</v>
      </c>
      <c r="B1" s="12"/>
      <c r="C1" s="12"/>
      <c r="D1" s="12"/>
      <c r="E1" s="12"/>
      <c r="F1" s="12"/>
      <c r="G1" s="12"/>
      <c r="H1" s="12"/>
      <c r="I1" s="12"/>
      <c r="J1" s="9"/>
    </row>
    <row r="2" spans="1:10" ht="42.75">
      <c r="A2" s="13" t="s">
        <v>0</v>
      </c>
      <c r="B2" s="1" t="s">
        <v>1</v>
      </c>
      <c r="C2" s="1" t="s">
        <v>2</v>
      </c>
      <c r="D2" s="1" t="s">
        <v>3</v>
      </c>
      <c r="E2" s="1" t="s">
        <v>4</v>
      </c>
      <c r="F2" s="1" t="s">
        <v>5</v>
      </c>
      <c r="G2" s="2" t="s">
        <v>6</v>
      </c>
      <c r="H2" s="2" t="s">
        <v>7</v>
      </c>
      <c r="I2" s="2" t="s">
        <v>8</v>
      </c>
      <c r="J2" s="9"/>
    </row>
    <row r="3" spans="1:10" ht="71.25">
      <c r="A3" s="13">
        <v>1</v>
      </c>
      <c r="B3" s="1" t="s">
        <v>9</v>
      </c>
      <c r="C3" s="1">
        <f>12116.35+14112.62+12009.21+13788.02+12580.82+24823.23+20471.06</f>
        <v>109901.31</v>
      </c>
      <c r="D3" s="3">
        <v>349419</v>
      </c>
      <c r="E3" s="4">
        <f>D3*0.5441</f>
        <v>190118.87790000002</v>
      </c>
      <c r="F3" s="5">
        <v>25261</v>
      </c>
      <c r="G3" s="4">
        <f t="shared" ref="G3:G20" si="0">F3*2.75</f>
        <v>69467.75</v>
      </c>
      <c r="H3" s="4">
        <f>E3+G3</f>
        <v>259586.62790000002</v>
      </c>
      <c r="I3" s="2" t="s">
        <v>10</v>
      </c>
      <c r="J3" s="9"/>
    </row>
    <row r="4" spans="1:10" ht="57">
      <c r="A4" s="13">
        <v>2</v>
      </c>
      <c r="B4" s="1" t="s">
        <v>11</v>
      </c>
      <c r="C4" s="6">
        <v>14712.49</v>
      </c>
      <c r="D4" s="14">
        <v>184382</v>
      </c>
      <c r="E4" s="4">
        <f t="shared" ref="E4:E20" si="1">D4*0.5441</f>
        <v>100322.24620000001</v>
      </c>
      <c r="F4" s="5">
        <v>5262</v>
      </c>
      <c r="G4" s="4">
        <f t="shared" si="0"/>
        <v>14470.5</v>
      </c>
      <c r="H4" s="4">
        <f t="shared" ref="H4:H20" si="2">E4+G4</f>
        <v>114792.74620000001</v>
      </c>
      <c r="I4" s="2" t="s">
        <v>47</v>
      </c>
      <c r="J4" s="10"/>
    </row>
    <row r="5" spans="1:10" ht="42.75">
      <c r="A5" s="13">
        <v>3</v>
      </c>
      <c r="B5" s="1" t="s">
        <v>12</v>
      </c>
      <c r="C5" s="6">
        <v>3541.7</v>
      </c>
      <c r="D5" s="5">
        <v>142862.39999999999</v>
      </c>
      <c r="E5" s="4">
        <f t="shared" si="1"/>
        <v>77731.431840000005</v>
      </c>
      <c r="F5" s="5">
        <v>319</v>
      </c>
      <c r="G5" s="4">
        <f t="shared" si="0"/>
        <v>877.25</v>
      </c>
      <c r="H5" s="4">
        <f t="shared" si="2"/>
        <v>78608.681840000005</v>
      </c>
      <c r="I5" s="2" t="s">
        <v>13</v>
      </c>
      <c r="J5" s="9"/>
    </row>
    <row r="6" spans="1:10" ht="128.25">
      <c r="A6" s="13">
        <v>4</v>
      </c>
      <c r="B6" s="1" t="s">
        <v>14</v>
      </c>
      <c r="C6" s="6">
        <v>12663.17</v>
      </c>
      <c r="D6" s="3">
        <v>99166</v>
      </c>
      <c r="E6" s="4">
        <f t="shared" si="1"/>
        <v>53956.220600000001</v>
      </c>
      <c r="F6" s="7">
        <v>253</v>
      </c>
      <c r="G6" s="4">
        <f t="shared" si="0"/>
        <v>695.75</v>
      </c>
      <c r="H6" s="4">
        <f t="shared" si="2"/>
        <v>54651.970600000001</v>
      </c>
      <c r="I6" s="2" t="s">
        <v>15</v>
      </c>
      <c r="J6" s="9"/>
    </row>
    <row r="7" spans="1:10" ht="85.5">
      <c r="A7" s="13">
        <v>5</v>
      </c>
      <c r="B7" s="1" t="s">
        <v>16</v>
      </c>
      <c r="C7" s="6">
        <v>8300.66</v>
      </c>
      <c r="D7" s="3">
        <v>92215</v>
      </c>
      <c r="E7" s="4">
        <f t="shared" si="1"/>
        <v>50174.181500000006</v>
      </c>
      <c r="F7" s="5">
        <v>1156</v>
      </c>
      <c r="G7" s="4">
        <f t="shared" si="0"/>
        <v>3179</v>
      </c>
      <c r="H7" s="4">
        <f t="shared" si="2"/>
        <v>53353.181500000006</v>
      </c>
      <c r="I7" s="2" t="s">
        <v>48</v>
      </c>
      <c r="J7" s="11"/>
    </row>
    <row r="8" spans="1:10" ht="185.25">
      <c r="A8" s="13">
        <v>6</v>
      </c>
      <c r="B8" s="1" t="s">
        <v>21</v>
      </c>
      <c r="C8" s="6">
        <v>31647.49</v>
      </c>
      <c r="D8" s="14">
        <f>110256-18711.6</f>
        <v>91544.4</v>
      </c>
      <c r="E8" s="4">
        <f t="shared" si="1"/>
        <v>49809.308039999996</v>
      </c>
      <c r="F8" s="5">
        <v>389</v>
      </c>
      <c r="G8" s="4">
        <f t="shared" si="0"/>
        <v>1069.75</v>
      </c>
      <c r="H8" s="4">
        <f t="shared" si="2"/>
        <v>50879.058039999996</v>
      </c>
      <c r="I8" s="2" t="s">
        <v>22</v>
      </c>
    </row>
    <row r="9" spans="1:10" ht="85.5">
      <c r="A9" s="13">
        <v>7</v>
      </c>
      <c r="B9" s="1" t="s">
        <v>23</v>
      </c>
      <c r="C9" s="6">
        <v>26273.74</v>
      </c>
      <c r="D9" s="14">
        <f>90540-15859.2</f>
        <v>74680.800000000003</v>
      </c>
      <c r="E9" s="4">
        <f t="shared" si="1"/>
        <v>40633.823280000004</v>
      </c>
      <c r="F9" s="5">
        <v>2964</v>
      </c>
      <c r="G9" s="4">
        <f t="shared" si="0"/>
        <v>8151</v>
      </c>
      <c r="H9" s="4">
        <f t="shared" si="2"/>
        <v>48784.823280000004</v>
      </c>
      <c r="I9" s="2" t="s">
        <v>24</v>
      </c>
    </row>
    <row r="10" spans="1:10" ht="57">
      <c r="A10" s="13">
        <v>8</v>
      </c>
      <c r="B10" s="1" t="s">
        <v>17</v>
      </c>
      <c r="C10" s="1">
        <v>25363.09</v>
      </c>
      <c r="D10" s="3">
        <v>78120</v>
      </c>
      <c r="E10" s="4">
        <f t="shared" si="1"/>
        <v>42505.092000000004</v>
      </c>
      <c r="F10" s="5">
        <v>1992</v>
      </c>
      <c r="G10" s="4">
        <f t="shared" si="0"/>
        <v>5478</v>
      </c>
      <c r="H10" s="4">
        <f t="shared" si="2"/>
        <v>47983.092000000004</v>
      </c>
      <c r="I10" s="2" t="s">
        <v>18</v>
      </c>
      <c r="J10" s="9"/>
    </row>
    <row r="11" spans="1:10" ht="99.75">
      <c r="A11" s="13">
        <v>9</v>
      </c>
      <c r="B11" s="1" t="s">
        <v>19</v>
      </c>
      <c r="C11" s="6">
        <v>14895.84</v>
      </c>
      <c r="D11" s="14">
        <f>92995-9945.2</f>
        <v>83049.8</v>
      </c>
      <c r="E11" s="4">
        <f t="shared" si="1"/>
        <v>45187.396180000003</v>
      </c>
      <c r="F11" s="5">
        <v>4</v>
      </c>
      <c r="G11" s="4">
        <f t="shared" si="0"/>
        <v>11</v>
      </c>
      <c r="H11" s="4">
        <f t="shared" si="2"/>
        <v>45198.396180000003</v>
      </c>
      <c r="I11" s="8" t="s">
        <v>20</v>
      </c>
    </row>
    <row r="12" spans="1:10" ht="114">
      <c r="A12" s="13">
        <v>10</v>
      </c>
      <c r="B12" s="1" t="s">
        <v>25</v>
      </c>
      <c r="C12" s="6">
        <v>22800.82</v>
      </c>
      <c r="D12" s="14">
        <f>111320-40743</f>
        <v>70577</v>
      </c>
      <c r="E12" s="4">
        <f t="shared" si="1"/>
        <v>38400.945700000004</v>
      </c>
      <c r="F12" s="5">
        <v>724</v>
      </c>
      <c r="G12" s="4">
        <f t="shared" si="0"/>
        <v>1991</v>
      </c>
      <c r="H12" s="4">
        <f t="shared" si="2"/>
        <v>40391.945700000004</v>
      </c>
      <c r="I12" s="2" t="s">
        <v>26</v>
      </c>
    </row>
    <row r="13" spans="1:10" ht="142.5">
      <c r="A13" s="13">
        <v>11</v>
      </c>
      <c r="B13" s="1" t="s">
        <v>27</v>
      </c>
      <c r="C13" s="6" t="s">
        <v>28</v>
      </c>
      <c r="D13" s="14">
        <f>2511.6+18773.6+965.4+14618.4</f>
        <v>36869</v>
      </c>
      <c r="E13" s="4">
        <f t="shared" si="1"/>
        <v>20060.422900000001</v>
      </c>
      <c r="F13" s="5">
        <v>1043</v>
      </c>
      <c r="G13" s="4">
        <f t="shared" si="0"/>
        <v>2868.25</v>
      </c>
      <c r="H13" s="4">
        <f t="shared" si="2"/>
        <v>22928.672900000001</v>
      </c>
      <c r="I13" s="2" t="s">
        <v>29</v>
      </c>
    </row>
    <row r="14" spans="1:10" ht="42.75">
      <c r="A14" s="13">
        <v>12</v>
      </c>
      <c r="B14" s="1" t="s">
        <v>30</v>
      </c>
      <c r="C14" s="6">
        <v>16572.3</v>
      </c>
      <c r="D14" s="14">
        <f>9471.2+7316+471.6+310.4+1142.4</f>
        <v>18711.600000000002</v>
      </c>
      <c r="E14" s="4">
        <f t="shared" si="1"/>
        <v>10180.981560000002</v>
      </c>
      <c r="F14" s="5">
        <v>1084</v>
      </c>
      <c r="G14" s="4">
        <f t="shared" si="0"/>
        <v>2981</v>
      </c>
      <c r="H14" s="4">
        <f t="shared" si="2"/>
        <v>13161.981560000002</v>
      </c>
      <c r="I14" s="2" t="s">
        <v>31</v>
      </c>
    </row>
    <row r="15" spans="1:10" ht="28.5">
      <c r="A15" s="13">
        <v>13</v>
      </c>
      <c r="B15" s="1" t="s">
        <v>32</v>
      </c>
      <c r="C15" s="6">
        <v>12981.36</v>
      </c>
      <c r="D15" s="14">
        <f>5345+940.8+5718+1358.4+3441.8+457.6+1369.6</f>
        <v>18631.199999999997</v>
      </c>
      <c r="E15" s="4">
        <f t="shared" si="1"/>
        <v>10137.235919999999</v>
      </c>
      <c r="F15" s="5">
        <v>169</v>
      </c>
      <c r="G15" s="4">
        <f t="shared" si="0"/>
        <v>464.75</v>
      </c>
      <c r="H15" s="4">
        <f t="shared" si="2"/>
        <v>10601.985919999999</v>
      </c>
      <c r="I15" s="2" t="s">
        <v>33</v>
      </c>
    </row>
    <row r="16" spans="1:10" ht="28.5">
      <c r="A16" s="13">
        <v>14</v>
      </c>
      <c r="B16" s="1" t="s">
        <v>34</v>
      </c>
      <c r="C16" s="6">
        <v>18633.03</v>
      </c>
      <c r="D16" s="14">
        <f>1314+5667.6+8877.6</f>
        <v>15859.2</v>
      </c>
      <c r="E16" s="4">
        <f t="shared" si="1"/>
        <v>8628.9907200000016</v>
      </c>
      <c r="F16" s="5">
        <v>475</v>
      </c>
      <c r="G16" s="4">
        <f t="shared" si="0"/>
        <v>1306.25</v>
      </c>
      <c r="H16" s="4">
        <f t="shared" si="2"/>
        <v>9935.2407200000016</v>
      </c>
      <c r="I16" s="2" t="s">
        <v>35</v>
      </c>
    </row>
    <row r="17" spans="1:10" ht="28.5">
      <c r="A17" s="13">
        <v>15</v>
      </c>
      <c r="B17" s="1" t="s">
        <v>36</v>
      </c>
      <c r="C17" s="6">
        <v>10765.88</v>
      </c>
      <c r="D17" s="14">
        <f>900+4359.6+4387.2+1045.8+2430.4+2437.6</f>
        <v>15560.599999999999</v>
      </c>
      <c r="E17" s="4">
        <f t="shared" si="1"/>
        <v>8466.5224600000001</v>
      </c>
      <c r="F17" s="5">
        <v>193</v>
      </c>
      <c r="G17" s="4">
        <f t="shared" si="0"/>
        <v>530.75</v>
      </c>
      <c r="H17" s="4">
        <f t="shared" si="2"/>
        <v>8997.2724600000001</v>
      </c>
      <c r="I17" s="2" t="s">
        <v>37</v>
      </c>
    </row>
    <row r="18" spans="1:10" ht="71.25">
      <c r="A18" s="13">
        <v>16</v>
      </c>
      <c r="B18" s="1" t="s">
        <v>38</v>
      </c>
      <c r="C18" s="6">
        <v>20720.46</v>
      </c>
      <c r="D18" s="14">
        <f>656.8+672+4447.2+3267.6+450.4+451.2</f>
        <v>9945.2000000000007</v>
      </c>
      <c r="E18" s="4">
        <f t="shared" si="1"/>
        <v>5411.183320000001</v>
      </c>
      <c r="F18" s="7">
        <v>1027</v>
      </c>
      <c r="G18" s="4">
        <f t="shared" si="0"/>
        <v>2824.25</v>
      </c>
      <c r="H18" s="4">
        <f t="shared" si="2"/>
        <v>8235.4333200000001</v>
      </c>
      <c r="I18" s="2" t="s">
        <v>39</v>
      </c>
    </row>
    <row r="19" spans="1:10" ht="28.5">
      <c r="A19" s="13">
        <v>17</v>
      </c>
      <c r="B19" s="1" t="s">
        <v>40</v>
      </c>
      <c r="C19" s="6">
        <v>9518.75</v>
      </c>
      <c r="D19" s="3">
        <v>14424</v>
      </c>
      <c r="E19" s="4">
        <f t="shared" si="1"/>
        <v>7848.0984000000008</v>
      </c>
      <c r="F19" s="5">
        <v>29</v>
      </c>
      <c r="G19" s="4">
        <f t="shared" si="0"/>
        <v>79.75</v>
      </c>
      <c r="H19" s="4">
        <f t="shared" si="2"/>
        <v>7927.8484000000008</v>
      </c>
      <c r="I19" s="2" t="s">
        <v>41</v>
      </c>
      <c r="J19" s="9"/>
    </row>
    <row r="20" spans="1:10" ht="42.75">
      <c r="A20" s="13">
        <v>18</v>
      </c>
      <c r="B20" s="1" t="s">
        <v>42</v>
      </c>
      <c r="C20" s="1" t="s">
        <v>43</v>
      </c>
      <c r="D20" s="14">
        <f>599.4+2732.4+1349.4</f>
        <v>4681.2000000000007</v>
      </c>
      <c r="E20" s="4">
        <f t="shared" si="1"/>
        <v>2547.0409200000004</v>
      </c>
      <c r="F20" s="5">
        <v>354</v>
      </c>
      <c r="G20" s="4">
        <f t="shared" si="0"/>
        <v>973.5</v>
      </c>
      <c r="H20" s="4">
        <f t="shared" si="2"/>
        <v>3520.5409200000004</v>
      </c>
      <c r="I20" s="2" t="s">
        <v>44</v>
      </c>
      <c r="J20" s="10"/>
    </row>
    <row r="21" spans="1:10" ht="14.25">
      <c r="A21" s="13"/>
      <c r="B21" s="1" t="s">
        <v>45</v>
      </c>
      <c r="C21" s="1"/>
      <c r="D21" s="3">
        <f>SUM(D3:D20)</f>
        <v>1400698.4000000001</v>
      </c>
      <c r="E21" s="3">
        <f t="shared" ref="E21:H21" si="3">SUM(E3:E20)</f>
        <v>762119.99944000016</v>
      </c>
      <c r="F21" s="3">
        <f t="shared" si="3"/>
        <v>42698</v>
      </c>
      <c r="G21" s="3">
        <f t="shared" si="3"/>
        <v>117419.5</v>
      </c>
      <c r="H21" s="3">
        <f t="shared" si="3"/>
        <v>879539.49944000016</v>
      </c>
      <c r="I21" s="2"/>
      <c r="J21" s="9"/>
    </row>
  </sheetData>
  <sortState ref="A3:J21">
    <sortCondition descending="1" ref="H3"/>
  </sortState>
  <mergeCells count="1">
    <mergeCell ref="A1:I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dcterms:created xsi:type="dcterms:W3CDTF">2024-12-02T04:10:05Z</dcterms:created>
  <dcterms:modified xsi:type="dcterms:W3CDTF">2024-12-06T09:31:08Z</dcterms:modified>
</cp:coreProperties>
</file>